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19416" windowHeight="10296" tabRatio="863" firstSheet="1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<sst xmlns="http://schemas.openxmlformats.org/spreadsheetml/2006/main" count="859" uniqueCount="591">
  <si>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</si>
  <si>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</si>
  <si>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</si>
  <si>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</si>
  <si>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</si>
  <si>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</si>
  <si>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</si>
  <si>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</si>
  <si>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</si>
  <si>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</si>
  <si>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</si>
  <si>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</si>
  <si>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</si>
  <si>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</si>
  <si>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</si>
  <si>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</si>
  <si>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</si>
  <si>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</si>
  <si>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</si>
  <si>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</si>
  <si>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</si>
  <si>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</si>
  <si>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</si>
  <si>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</si>
  <si>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</si>
  <si>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</si>
  <si>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</si>
  <si>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</si>
  <si>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</si>
  <si>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</si>
  <si>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</si>
  <si>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</si>
  <si>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</si>
  <si>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</si>
  <si>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</si>
  <si>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</si>
  <si>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</si>
  <si>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</si>
  <si>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</si>
  <si>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</si>
  <si>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</si>
  <si>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</si>
  <si>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</si>
  <si>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</si>
  <si>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</si>
  <si>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</si>
  <si>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</si>
  <si>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</si>
  <si>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</si>
  <si>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</si>
  <si>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</si>
  <si>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</si>
  <si>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</si>
  <si>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</si>
  <si>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</si>
  <si>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</si>
  <si>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</si>
  <si>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</si>
  <si>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</si>
  <si>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</si>
  <si>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</si>
  <si>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</si>
  <si>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</si>
  <si>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</si>
  <si>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</si>
  <si>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</si>
  <si>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</si>
  <si>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</si>
  <si>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</si>
  <si>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</si>
  <si>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</si>
  <si>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</si>
  <si>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</si>
  <si>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</si>
  <si>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</si>
  <si>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</si>
  <si>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</si>
  <si>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</si>
  <si>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</si>
  <si>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</si>
  <si>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</si>
  <si>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</si>
  <si>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</si>
  <si>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</si>
  <si>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</si>
  <si>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</si>
  <si>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</si>
  <si>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</si>
  <si>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</si>
  <si>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</si>
  <si>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</si>
  <si>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</si>
  <si>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</si>
  <si>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</si>
  <si>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</si>
  <si>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</si>
  <si>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</si>
  <si>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</si>
  <si>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</si>
  <si>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</si>
  <si>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</si>
  <si>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</si>
  <si>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</si>
  <si>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</si>
  <si>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</si>
  <si>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</si>
  <si>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</si>
  <si>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</si>
  <si>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</si>
  <si>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</si>
  <si>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</si>
  <si>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</si>
  <si>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</si>
  <si>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</si>
  <si>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</si>
  <si>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</si>
  <si>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</si>
  <si>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</si>
  <si>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</si>
  <si>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</si>
  <si>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</si>
  <si>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</si>
  <si>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</si>
  <si>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</si>
  <si>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</si>
  <si>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</si>
  <si>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</si>
  <si>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</si>
  <si>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</si>
  <si>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</si>
  <si>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</si>
  <si>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</si>
  <si>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</si>
  <si>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</si>
  <si>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</si>
  <si>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</si>
  <si>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</si>
  <si>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</si>
  <si>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</si>
  <si>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</si>
  <si>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</si>
  <si>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</si>
  <si>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</si>
  <si>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</si>
  <si>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</si>
  <si>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</si>
  <si>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</si>
  <si>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</si>
  <si>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</si>
  <si>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</si>
  <si>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</si>
  <si>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</si>
  <si>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</si>
  <si>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</si>
  <si>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</si>
  <si>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</si>
  <si>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</si>
  <si>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</si>
  <si>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</si>
  <si>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</si>
  <si>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</si>
  <si>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</si>
  <si>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</si>
  <si>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</si>
  <si>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</si>
  <si>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</si>
  <si>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</si>
  <si>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</si>
  <si>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</si>
  <si>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</si>
  <si>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</si>
  <si>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</si>
  <si>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</si>
  <si>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</si>
  <si>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</si>
  <si>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</si>
  <si>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</si>
  <si>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</si>
  <si>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</si>
  <si>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</si>
  <si>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</si>
  <si>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</si>
  <si>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</si>
  <si>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</si>
  <si>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</si>
  <si>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</si>
  <si>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</si>
  <si>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</si>
  <si>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</si>
  <si>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</si>
  <si>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</si>
  <si>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</si>
  <si>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</si>
  <si>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</si>
  <si>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</si>
  <si>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</si>
  <si>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</si>
  <si>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</si>
  <si>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</si>
  <si>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</si>
  <si>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</si>
  <si>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</si>
  <si>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</si>
  <si>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</si>
  <si>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</si>
  <si>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</si>
  <si>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</si>
  <si>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</si>
  <si>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</si>
  <si>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</si>
  <si>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</si>
  <si>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</si>
  <si>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</si>
  <si>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</si>
  <si>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</si>
  <si>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</si>
  <si>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</si>
  <si>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</si>
  <si>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</si>
  <si>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</si>
  <si>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</si>
  <si>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</si>
  <si>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</si>
  <si>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</si>
  <si>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</si>
  <si>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</si>
  <si>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</si>
  <si>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</si>
  <si>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</si>
  <si>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</si>
  <si>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</si>
  <si>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</si>
  <si>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</si>
  <si>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</si>
  <si>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</si>
  <si>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</si>
  <si>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</si>
  <si>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</si>
  <si>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</si>
  <si>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</si>
  <si>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</si>
  <si>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</si>
  <si>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</si>
  <si>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</si>
  <si>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</si>
  <si>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</si>
  <si>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</si>
  <si>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</si>
  <si>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</si>
  <si>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</si>
  <si>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</si>
  <si>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</si>
  <si>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</si>
  <si>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</si>
  <si>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</si>
  <si>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</si>
  <si>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</si>
  <si>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</si>
  <si>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</si>
  <si>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</si>
  <si>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</si>
  <si>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</si>
  <si>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</si>
  <si>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</si>
  <si>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</si>
  <si>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</si>
  <si>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</si>
  <si>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</si>
  <si>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</si>
  <si>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</si>
  <si>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</si>
  <si>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</si>
  <si>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</si>
  <si>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</si>
  <si>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</si>
  <si>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</si>
  <si>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</si>
  <si>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</si>
  <si>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</si>
  <si>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</si>
  <si>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</si>
  <si>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</si>
  <si>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</si>
  <si>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</si>
  <si>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</si>
  <si>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</si>
  <si>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</si>
  <si>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</si>
  <si>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</si>
  <si>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</si>
  <si>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</si>
  <si>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</si>
  <si>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</si>
  <si>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</si>
  <si>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</si>
  <si>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</si>
  <si>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</si>
  <si>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</si>
  <si>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</si>
  <si>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</si>
  <si>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</si>
  <si>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</si>
  <si>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</si>
  <si>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</si>
  <si>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</si>
  <si>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</si>
  <si>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</si>
  <si>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</si>
  <si>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</si>
  <si>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</si>
  <si>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</si>
  <si>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</si>
  <si>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</si>
  <si>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</si>
  <si>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</si>
  <si>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</si>
  <si>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</si>
  <si>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</si>
  <si>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</si>
  <si>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</si>
  <si>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</si>
  <si>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</si>
  <si>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</si>
  <si>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</si>
  <si>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</si>
  <si>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</si>
  <si>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</si>
  <si>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</si>
  <si>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</si>
  <si>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</si>
  <si>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</si>
  <si>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</si>
  <si>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</si>
  <si>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</si>
  <si>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</si>
  <si>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</si>
  <si>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</si>
  <si>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</si>
  <si>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</si>
  <si>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</si>
  <si>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</si>
  <si>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</si>
  <si>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</si>
  <si>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</si>
  <si>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</si>
  <si>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</si>
  <si>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</si>
  <si>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</si>
  <si>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</si>
  <si>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</si>
  <si>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</si>
  <si>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</si>
  <si>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</si>
  <si>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</si>
  <si>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</si>
  <si>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</si>
  <si>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</si>
  <si>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</si>
  <si>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</si>
  <si>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</si>
  <si>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</si>
  <si>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</si>
  <si>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</si>
  <si>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</si>
  <si>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</si>
  <si>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</si>
  <si>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</si>
  <si>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</si>
  <si>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</si>
  <si>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</si>
  <si>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</si>
  <si>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</si>
  <si>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</si>
  <si>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</si>
  <si>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</si>
  <si>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</si>
  <si>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</si>
  <si>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</si>
  <si>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</si>
  <si>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</si>
  <si>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</si>
  <si>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</si>
  <si>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</si>
  <si>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</si>
  <si>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</si>
  <si>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</si>
  <si>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</si>
  <si>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</si>
  <si>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</si>
  <si>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</si>
  <si>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</si>
  <si>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</si>
  <si>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</si>
  <si>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</si>
  <si>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</si>
  <si>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</si>
  <si>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</si>
  <si>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</si>
  <si>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</si>
  <si>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</si>
  <si>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</si>
  <si>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</si>
  <si>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</si>
  <si>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</si>
  <si>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</si>
  <si>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</si>
  <si>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</si>
  <si>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</si>
  <si>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</si>
  <si>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</si>
  <si>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</si>
  <si>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</si>
  <si>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</si>
  <si>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</si>
  <si>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</si>
  <si>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</si>
  <si>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</si>
  <si>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</si>
  <si>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</si>
  <si>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</si>
  <si>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</si>
  <si>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</si>
  <si>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</si>
  <si>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</si>
  <si>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</si>
  <si>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</si>
  <si>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</si>
  <si>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</si>
  <si>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</si>
  <si>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</si>
  <si>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</si>
  <si>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</si>
  <si>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</si>
  <si>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</si>
  <si>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</si>
  <si>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</si>
  <si>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</si>
  <si>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</si>
  <si>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</si>
  <si>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</si>
  <si>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</si>
  <si>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</si>
  <si>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</si>
  <si>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</si>
  <si>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</si>
  <si>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</si>
  <si>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</si>
  <si>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</si>
  <si>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</si>
  <si>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</si>
  <si>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</si>
  <si>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</si>
  <si>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</si>
  <si>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</si>
  <si>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</si>
  <si>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</si>
  <si>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</si>
  <si>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</si>
  <si>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</si>
  <si>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</si>
  <si>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</si>
  <si>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</si>
  <si>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</si>
  <si>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</si>
  <si>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</si>
  <si>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</si>
  <si>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</si>
  <si>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</si>
  <si>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</si>
  <si>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</si>
  <si>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</si>
  <si>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</si>
  <si>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</si>
  <si>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</si>
  <si>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</si>
  <si>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</si>
  <si>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</si>
  <si>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</si>
  <si>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</si>
  <si>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</si>
  <si>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</si>
  <si>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</si>
  <si>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</si>
  <si>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</si>
  <si>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</si>
  <si>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</si>
  <si>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</si>
  <si>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</si>
  <si>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</si>
  <si>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</si>
  <si>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</si>
  <si>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</si>
  <si>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</si>
  <si>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</si>
  <si>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</si>
  <si>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</si>
  <si>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</si>
  <si>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</si>
  <si>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</si>
  <si>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</si>
  <si>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</si>
  <si>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</si>
  <si>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</si>
  <si>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</si>
  <si>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</si>
  <si>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</si>
  <si>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</si>
  <si>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</si>
  <si>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</si>
  <si>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</si>
  <si>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</si>
  <si>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</si>
  <si>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</si>
  <si>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</si>
  <si>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</si>
  <si>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</si>
  <si>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</si>
  <si>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</si>
  <si>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</si>
  <si>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</si>
  <si>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</si>
  <si>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</si>
  <si>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</si>
  <si>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</si>
  <si>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</si>
  <si>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</si>
  <si>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</si>
  <si>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</si>
  <si>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</si>
  <si>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</si>
  <si>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</si>
  <si>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</si>
  <si>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</si>
  <si>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</si>
  <si>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</si>
  <si>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</si>
  <si>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</si>
  <si>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</si>
  <si>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</si>
  <si>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</si>
  <si>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</si>
  <si>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</si>
  <si>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</si>
  <si>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</si>
  <si>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</si>
  <si>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</si>
  <si>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</si>
  <si>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</si>
  <si>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</si>
  <si>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</si>
  <si>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</si>
  <si>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</si>
  <si>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</si>
  <si>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</si>
  <si>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</si>
  <si>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</si>
  <si>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</si>
  <si>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</si>
  <si>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</si>
  <si>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</si>
  <si>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</si>
  <si>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</si>
  <si>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</si>
  <si>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</si>
  <si>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</si>
  <si>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</si>
  <si>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</si>
  <si>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</si>
  <si>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</si>
  <si>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</si>
  <si>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</si>
  <si>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</si>
  <si>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</si>
  <si>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</si>
  <si>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</si>
  <si>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</si>
  <si>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</si>
  <si>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</si>
  <si>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</si>
  <si>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</si>
  <si>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</si>
  <si>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</si>
  <si>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</si>
  <si>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</si>
  <si>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</si>
  <si>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</si>
  <si>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</si>
  <si>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</si>
  <si>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</si>
  <si>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para el Desarrollo Integral de la Familia del Municipio de Atarjea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</si>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</sst>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5" ht="16.2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2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6.2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6.2" customHeight="1" x14ac:dyDescent="0.2">
      <c r="A4" s="172" t="s">
        <v>504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A92" sqref="A92:E92"/>
    </sheetView>
  </sheetViews>
  <sheetFormatPr baseColWidth="10" defaultColWidth="9.21875" defaultRowHeight="10.199999999999999" x14ac:dyDescent="0.2"/>
  <cols>
    <col min="1" max="1" width="10" style="4" customWidth="1"/>
    <col min="2" max="2" width="83" style="4" customWidth="1"/>
    <col min="3" max="4" width="15.77734375" style="4" customWidth="1"/>
    <col min="5" max="5" width="24.21875" style="4" bestFit="1" customWidth="1"/>
    <col min="6" max="16384" width="9.21875" style="4"/>
  </cols>
  <sheetData>
    <row r="1" spans="1:5" s="9" customFormat="1" ht="19.05" customHeight="1" x14ac:dyDescent="0.3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9.05" customHeight="1" x14ac:dyDescent="0.3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9.05" customHeight="1" x14ac:dyDescent="0.3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9.05" customHeight="1" x14ac:dyDescent="0.3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2798837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36837</v>
      </c>
      <c r="D10" s="95">
        <f>C10/$C$9</f>
        <v>1.316153816746027E-2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0.399999999999999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0.399999999999999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0.399999999999999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0.399999999999999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0.399999999999999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36837</v>
      </c>
      <c r="D48" s="95">
        <f t="shared" si="0"/>
        <v>1.316153816746027E-2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0.399999999999999" x14ac:dyDescent="0.2">
      <c r="A51" s="25">
        <v>4173</v>
      </c>
      <c r="B51" s="27" t="s">
        <v>412</v>
      </c>
      <c r="C51" s="123">
        <v>36837</v>
      </c>
      <c r="D51" s="29">
        <f t="shared" si="0"/>
        <v>1.316153816746027E-2</v>
      </c>
      <c r="E51" s="24"/>
    </row>
    <row r="52" spans="1:5" ht="20.399999999999999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0.399999999999999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0.399999999999999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0.399999999999999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0.6" x14ac:dyDescent="0.2">
      <c r="A57" s="92">
        <v>4200</v>
      </c>
      <c r="B57" s="93" t="s">
        <v>418</v>
      </c>
      <c r="C57" s="122">
        <f>+C58+C64</f>
        <v>2762000</v>
      </c>
      <c r="D57" s="95">
        <f t="shared" si="0"/>
        <v>0.98683846183253976</v>
      </c>
      <c r="E57" s="24"/>
    </row>
    <row r="58" spans="1:5" ht="20.399999999999999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2762000</v>
      </c>
      <c r="D64" s="95">
        <f t="shared" si="0"/>
        <v>0.98683846183253976</v>
      </c>
      <c r="E64" s="24"/>
    </row>
    <row r="65" spans="1:5" x14ac:dyDescent="0.2">
      <c r="A65" s="25">
        <v>4221</v>
      </c>
      <c r="B65" s="26" t="s">
        <v>250</v>
      </c>
      <c r="C65" s="123">
        <v>2762000</v>
      </c>
      <c r="D65" s="29">
        <f t="shared" si="0"/>
        <v>0.98683846183253976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1502096.0299999998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1241139.94</v>
      </c>
      <c r="D95" s="95">
        <f>C95/$C$94</f>
        <v>0.82627203268755067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1088711.22</v>
      </c>
      <c r="D96" s="95">
        <f t="shared" ref="D96:D159" si="2">C96/$C$94</f>
        <v>0.72479468572991312</v>
      </c>
      <c r="E96" s="26"/>
    </row>
    <row r="97" spans="1:5" x14ac:dyDescent="0.2">
      <c r="A97" s="28">
        <v>5111</v>
      </c>
      <c r="B97" s="26" t="s">
        <v>274</v>
      </c>
      <c r="C97" s="123">
        <v>1088711.22</v>
      </c>
      <c r="D97" s="29">
        <f t="shared" si="2"/>
        <v>0.72479468572991312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0</v>
      </c>
      <c r="D99" s="29">
        <f t="shared" si="2"/>
        <v>0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0</v>
      </c>
      <c r="D101" s="29">
        <f t="shared" si="2"/>
        <v>0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74549.670000000013</v>
      </c>
      <c r="D103" s="95">
        <f t="shared" si="2"/>
        <v>4.9630428754944528E-2</v>
      </c>
      <c r="E103" s="26"/>
    </row>
    <row r="104" spans="1:5" x14ac:dyDescent="0.2">
      <c r="A104" s="28">
        <v>5121</v>
      </c>
      <c r="B104" s="26" t="s">
        <v>281</v>
      </c>
      <c r="C104" s="123">
        <v>38529.01</v>
      </c>
      <c r="D104" s="29">
        <f t="shared" si="2"/>
        <v>2.5650164324047917E-2</v>
      </c>
      <c r="E104" s="26"/>
    </row>
    <row r="105" spans="1:5" x14ac:dyDescent="0.2">
      <c r="A105" s="28">
        <v>5122</v>
      </c>
      <c r="B105" s="26" t="s">
        <v>282</v>
      </c>
      <c r="C105" s="123">
        <v>2488</v>
      </c>
      <c r="D105" s="29">
        <f t="shared" si="2"/>
        <v>1.6563521574582687E-3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371.14</v>
      </c>
      <c r="D107" s="29">
        <f t="shared" si="2"/>
        <v>2.4708140663949428E-4</v>
      </c>
      <c r="E107" s="26"/>
    </row>
    <row r="108" spans="1:5" x14ac:dyDescent="0.2">
      <c r="A108" s="28">
        <v>5125</v>
      </c>
      <c r="B108" s="26" t="s">
        <v>285</v>
      </c>
      <c r="C108" s="123">
        <v>662</v>
      </c>
      <c r="D108" s="29">
        <f t="shared" si="2"/>
        <v>4.407174952722564E-4</v>
      </c>
      <c r="E108" s="26"/>
    </row>
    <row r="109" spans="1:5" x14ac:dyDescent="0.2">
      <c r="A109" s="28">
        <v>5126</v>
      </c>
      <c r="B109" s="26" t="s">
        <v>286</v>
      </c>
      <c r="C109" s="123">
        <v>28713.64</v>
      </c>
      <c r="D109" s="29">
        <f t="shared" si="2"/>
        <v>1.9115715258231528E-2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3785.88</v>
      </c>
      <c r="D112" s="29">
        <f t="shared" si="2"/>
        <v>2.5203981132950605E-3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77879.049999999988</v>
      </c>
      <c r="D113" s="95">
        <f t="shared" si="2"/>
        <v>5.1846918202693069E-2</v>
      </c>
      <c r="E113" s="26"/>
    </row>
    <row r="114" spans="1:5" x14ac:dyDescent="0.2">
      <c r="A114" s="28">
        <v>5131</v>
      </c>
      <c r="B114" s="26" t="s">
        <v>291</v>
      </c>
      <c r="C114" s="123">
        <v>6975.1</v>
      </c>
      <c r="D114" s="29">
        <f t="shared" si="2"/>
        <v>4.6435779475430747E-3</v>
      </c>
      <c r="E114" s="26"/>
    </row>
    <row r="115" spans="1:5" x14ac:dyDescent="0.2">
      <c r="A115" s="28">
        <v>5132</v>
      </c>
      <c r="B115" s="26" t="s">
        <v>292</v>
      </c>
      <c r="C115" s="123">
        <v>0</v>
      </c>
      <c r="D115" s="29">
        <f t="shared" si="2"/>
        <v>0</v>
      </c>
      <c r="E115" s="26"/>
    </row>
    <row r="116" spans="1:5" x14ac:dyDescent="0.2">
      <c r="A116" s="28">
        <v>5133</v>
      </c>
      <c r="B116" s="26" t="s">
        <v>293</v>
      </c>
      <c r="C116" s="123">
        <v>0</v>
      </c>
      <c r="D116" s="29">
        <f t="shared" si="2"/>
        <v>0</v>
      </c>
      <c r="E116" s="26"/>
    </row>
    <row r="117" spans="1:5" x14ac:dyDescent="0.2">
      <c r="A117" s="28">
        <v>5134</v>
      </c>
      <c r="B117" s="26" t="s">
        <v>294</v>
      </c>
      <c r="C117" s="123">
        <v>2360.6</v>
      </c>
      <c r="D117" s="29">
        <f t="shared" si="2"/>
        <v>1.5715373403922786E-3</v>
      </c>
      <c r="E117" s="26"/>
    </row>
    <row r="118" spans="1:5" x14ac:dyDescent="0.2">
      <c r="A118" s="28">
        <v>5135</v>
      </c>
      <c r="B118" s="26" t="s">
        <v>295</v>
      </c>
      <c r="C118" s="123">
        <v>10505.65</v>
      </c>
      <c r="D118" s="29">
        <f t="shared" si="2"/>
        <v>6.9939935864153776E-3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41693.449999999997</v>
      </c>
      <c r="D120" s="29">
        <f t="shared" si="2"/>
        <v>2.7756847210361112E-2</v>
      </c>
      <c r="E120" s="26"/>
    </row>
    <row r="121" spans="1:5" x14ac:dyDescent="0.2">
      <c r="A121" s="28">
        <v>5138</v>
      </c>
      <c r="B121" s="26" t="s">
        <v>298</v>
      </c>
      <c r="C121" s="123">
        <v>13649.57</v>
      </c>
      <c r="D121" s="29">
        <f t="shared" si="2"/>
        <v>9.0870155618479349E-3</v>
      </c>
      <c r="E121" s="26"/>
    </row>
    <row r="122" spans="1:5" x14ac:dyDescent="0.2">
      <c r="A122" s="28">
        <v>5139</v>
      </c>
      <c r="B122" s="26" t="s">
        <v>299</v>
      </c>
      <c r="C122" s="123">
        <v>2694.68</v>
      </c>
      <c r="D122" s="29">
        <f t="shared" si="2"/>
        <v>1.7939465561332987E-3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214771.45</v>
      </c>
      <c r="D123" s="95">
        <f t="shared" si="2"/>
        <v>0.14298117145013695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214771.45</v>
      </c>
      <c r="D133" s="95">
        <f t="shared" si="2"/>
        <v>0.14298117145013695</v>
      </c>
      <c r="E133" s="26"/>
    </row>
    <row r="134" spans="1:5" x14ac:dyDescent="0.2">
      <c r="A134" s="28">
        <v>5241</v>
      </c>
      <c r="B134" s="26" t="s">
        <v>309</v>
      </c>
      <c r="C134" s="123">
        <v>214771.45</v>
      </c>
      <c r="D134" s="29">
        <f t="shared" si="2"/>
        <v>0.14298117145013695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46184.639999999999</v>
      </c>
      <c r="D181" s="95">
        <f t="shared" si="3"/>
        <v>3.0746795862312482E-2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46184.639999999999</v>
      </c>
      <c r="D182" s="95">
        <f t="shared" si="3"/>
        <v>3.0746795862312482E-2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44676.639999999999</v>
      </c>
      <c r="D187" s="29">
        <f t="shared" si="3"/>
        <v>2.97428653745926E-2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1508</v>
      </c>
      <c r="D189" s="29">
        <f t="shared" si="3"/>
        <v>1.003930487719883E-3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58" zoomScaleNormal="100" workbookViewId="0">
      <selection activeCell="I11" sqref="I11"/>
    </sheetView>
  </sheetViews>
  <sheetFormatPr baseColWidth="10" defaultColWidth="9.21875" defaultRowHeight="10.199999999999999" x14ac:dyDescent="0.2"/>
  <cols>
    <col min="1" max="1" width="10" style="4" customWidth="1"/>
    <col min="2" max="2" width="64.5546875" style="4" bestFit="1" customWidth="1"/>
    <col min="3" max="3" width="16.44140625" style="4" bestFit="1" customWidth="1"/>
    <col min="4" max="4" width="19.21875" style="4" customWidth="1"/>
    <col min="5" max="5" width="28" style="4" customWidth="1"/>
    <col min="6" max="6" width="53.77734375" style="4" bestFit="1" customWidth="1"/>
    <col min="7" max="7" width="16.77734375" style="4" customWidth="1"/>
    <col min="8" max="8" width="26" style="4" customWidth="1"/>
    <col min="9" max="9" width="27.21875" style="4" customWidth="1"/>
    <col min="10" max="10" width="22.21875" style="4" customWidth="1"/>
    <col min="11" max="16384" width="9.21875" style="4"/>
  </cols>
  <sheetData>
    <row r="1" spans="1:8" s="3" customFormat="1" ht="19.05" customHeight="1" x14ac:dyDescent="0.3">
      <c r="A1" s="178" t="s">
        <v>589</v>
      </c>
      <c r="B1" s="179"/>
      <c r="C1" s="179"/>
      <c r="D1" s="179"/>
      <c r="E1" s="179"/>
      <c r="F1" s="179"/>
      <c r="G1" s="2" t="s">
        <v>486</v>
      </c>
      <c r="H1" s="8">
        <v>2026</v>
      </c>
    </row>
    <row r="2" spans="1:8" s="3" customFormat="1" ht="19.05" customHeight="1" x14ac:dyDescent="0.3">
      <c r="A2" s="178" t="s">
        <v>490</v>
      </c>
      <c r="B2" s="179"/>
      <c r="C2" s="179"/>
      <c r="D2" s="179"/>
      <c r="E2" s="179"/>
      <c r="F2" s="179"/>
      <c r="G2" s="2" t="s">
        <v>487</v>
      </c>
      <c r="H2" s="8" t="s">
        <v>489</v>
      </c>
    </row>
    <row r="3" spans="1:8" s="3" customFormat="1" ht="19.05" customHeight="1" x14ac:dyDescent="0.3">
      <c r="A3" s="178" t="s">
        <v>590</v>
      </c>
      <c r="B3" s="179"/>
      <c r="C3" s="179"/>
      <c r="D3" s="179"/>
      <c r="E3" s="179"/>
      <c r="F3" s="179"/>
      <c r="G3" s="2" t="s">
        <v>488</v>
      </c>
      <c r="H3" s="8">
        <v>2</v>
      </c>
    </row>
    <row r="4" spans="1:8" s="3" customFormat="1" ht="19.05" customHeight="1" x14ac:dyDescent="0.3">
      <c r="A4" s="178" t="s">
        <v>504</v>
      </c>
      <c r="B4" s="179"/>
      <c r="C4" s="179"/>
      <c r="D4" s="179"/>
      <c r="E4" s="179"/>
      <c r="F4" s="179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551713.09</v>
      </c>
      <c r="D15" s="125">
        <v>551713.09</v>
      </c>
      <c r="E15" s="125">
        <v>548058.21</v>
      </c>
      <c r="F15" s="125">
        <v>542076.44999999995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14856</v>
      </c>
      <c r="D16" s="125">
        <v>14856</v>
      </c>
      <c r="E16" s="125">
        <v>14856</v>
      </c>
      <c r="F16" s="125">
        <v>14856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-5570</v>
      </c>
      <c r="D20" s="125">
        <v>-5570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50000</v>
      </c>
      <c r="D21" s="125">
        <v>50000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1790.04</v>
      </c>
      <c r="D23" s="125">
        <v>1790.04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7" t="s">
        <v>477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7" t="s">
        <v>138</v>
      </c>
      <c r="B39" s="177"/>
      <c r="C39" s="177"/>
      <c r="D39" s="177"/>
      <c r="E39" s="177"/>
      <c r="F39" s="177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1308104.6499999999</v>
      </c>
      <c r="D64" s="125">
        <f t="shared" ref="D64:E64" si="0">SUM(D65:D72)</f>
        <v>44676.639999999999</v>
      </c>
      <c r="E64" s="125">
        <f t="shared" si="0"/>
        <v>-1022206.9</v>
      </c>
    </row>
    <row r="65" spans="1:9" x14ac:dyDescent="0.2">
      <c r="A65" s="6">
        <v>1241</v>
      </c>
      <c r="B65" s="4" t="s">
        <v>153</v>
      </c>
      <c r="C65" s="125">
        <v>377263.12</v>
      </c>
      <c r="D65" s="125">
        <v>6087.85</v>
      </c>
      <c r="E65" s="125">
        <v>-318391.55</v>
      </c>
    </row>
    <row r="66" spans="1:9" x14ac:dyDescent="0.2">
      <c r="A66" s="6">
        <v>1242</v>
      </c>
      <c r="B66" s="4" t="s">
        <v>154</v>
      </c>
      <c r="C66" s="125">
        <v>60939.65</v>
      </c>
      <c r="D66" s="125">
        <v>2001.5</v>
      </c>
      <c r="E66" s="125">
        <v>-33971.629999999997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854656</v>
      </c>
      <c r="D68" s="125">
        <v>35825</v>
      </c>
      <c r="E68" s="125">
        <v>-663589.32999999996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15245.88</v>
      </c>
      <c r="D70" s="125">
        <v>762.29</v>
      </c>
      <c r="E70" s="125">
        <v>-6254.39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30160</v>
      </c>
      <c r="D76" s="125">
        <f>SUM(D77:D81)</f>
        <v>1508</v>
      </c>
      <c r="E76" s="125">
        <f>SUM(E77:E81)</f>
        <v>-26390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30160</v>
      </c>
      <c r="D77" s="125">
        <v>1508</v>
      </c>
      <c r="E77" s="125">
        <v>-26390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7" t="s">
        <v>588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925665.71000000008</v>
      </c>
      <c r="D110" s="125">
        <f>SUM(D111:D119)</f>
        <v>925665.71000000008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175.66</v>
      </c>
      <c r="D111" s="125">
        <f>C111</f>
        <v>175.66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63517.81</v>
      </c>
      <c r="D112" s="125">
        <f t="shared" ref="D112:D119" si="1">C112</f>
        <v>63517.81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27978</v>
      </c>
      <c r="D115" s="125">
        <f t="shared" si="1"/>
        <v>27978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833881.93</v>
      </c>
      <c r="D117" s="125">
        <f t="shared" si="1"/>
        <v>833881.93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112.31</v>
      </c>
      <c r="D119" s="125">
        <f t="shared" si="1"/>
        <v>112.31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7" t="s">
        <v>543</v>
      </c>
      <c r="B142" s="177"/>
      <c r="C142" s="177"/>
      <c r="D142" s="177"/>
      <c r="E142" s="177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0" t="s">
        <v>547</v>
      </c>
      <c r="B153" s="180"/>
      <c r="C153" s="180"/>
      <c r="D153" s="180"/>
      <c r="E153" s="180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0" t="s">
        <v>557</v>
      </c>
      <c r="B165" s="180"/>
      <c r="C165" s="180"/>
      <c r="D165" s="180"/>
      <c r="E165" s="180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G4" sqref="G4"/>
    </sheetView>
  </sheetViews>
  <sheetFormatPr baseColWidth="10" defaultColWidth="9.21875" defaultRowHeight="10.199999999999999" x14ac:dyDescent="0.2"/>
  <cols>
    <col min="1" max="1" width="10" style="12" customWidth="1"/>
    <col min="2" max="2" width="48.21875" style="12" customWidth="1"/>
    <col min="3" max="3" width="22.77734375" style="12" customWidth="1"/>
    <col min="4" max="4" width="16.77734375" style="12" customWidth="1"/>
    <col min="5" max="5" width="24.21875" style="12" bestFit="1" customWidth="1"/>
    <col min="6" max="16384" width="9.21875" style="12"/>
  </cols>
  <sheetData>
    <row r="1" spans="1:5" ht="19.0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9.0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9.0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9.0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1296740.97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3247239.95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Normal="100" workbookViewId="0">
      <selection activeCell="A46" sqref="A46:D46"/>
    </sheetView>
  </sheetViews>
  <sheetFormatPr baseColWidth="10" defaultColWidth="9.21875" defaultRowHeight="10.199999999999999" x14ac:dyDescent="0.2"/>
  <cols>
    <col min="1" max="1" width="10" style="12" customWidth="1"/>
    <col min="2" max="2" width="63.44140625" style="12" bestFit="1" customWidth="1"/>
    <col min="3" max="3" width="15.21875" style="12" bestFit="1" customWidth="1"/>
    <col min="4" max="4" width="16.44140625" style="12" bestFit="1" customWidth="1"/>
    <col min="5" max="5" width="24.21875" style="12" bestFit="1" customWidth="1"/>
    <col min="6" max="16384" width="9.21875" style="12"/>
  </cols>
  <sheetData>
    <row r="1" spans="1:5" s="16" customFormat="1" ht="19.05" customHeight="1" x14ac:dyDescent="0.3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9.05" customHeight="1" x14ac:dyDescent="0.3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9.05" customHeight="1" x14ac:dyDescent="0.3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9.05" customHeight="1" x14ac:dyDescent="0.3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4567189.75</v>
      </c>
      <c r="D10" s="128">
        <v>3260302.77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4567189.75</v>
      </c>
      <c r="D16" s="129">
        <f>SUM(D9:D15)</f>
        <v>3260302.77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21000</v>
      </c>
      <c r="D29" s="129">
        <f>SUM(D30:D37)</f>
        <v>307583</v>
      </c>
    </row>
    <row r="30" spans="1:5" x14ac:dyDescent="0.2">
      <c r="A30" s="14">
        <v>1241</v>
      </c>
      <c r="B30" s="12" t="s">
        <v>153</v>
      </c>
      <c r="C30" s="128">
        <v>21000</v>
      </c>
      <c r="D30" s="128">
        <v>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20983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286600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21000</v>
      </c>
      <c r="D44" s="129">
        <f>D21+D29+D38</f>
        <v>307583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1296740.97</v>
      </c>
      <c r="D48" s="129">
        <v>152072.97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46184.639999999999</v>
      </c>
      <c r="D49" s="129">
        <f>D54+D66+D94+D97+D50</f>
        <v>78003.929999999993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46184.639999999999</v>
      </c>
      <c r="D66" s="129">
        <f>D67+D76+D79+D85</f>
        <v>78003.929999999993</v>
      </c>
    </row>
    <row r="67" spans="1:4" x14ac:dyDescent="0.2">
      <c r="A67" s="14">
        <v>5510</v>
      </c>
      <c r="B67" s="12" t="s">
        <v>352</v>
      </c>
      <c r="C67" s="128">
        <f>SUM(C68:C75)</f>
        <v>46184.639999999999</v>
      </c>
      <c r="D67" s="128">
        <f>SUM(D68:D75)</f>
        <v>78003.929999999993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44676.639999999999</v>
      </c>
      <c r="D72" s="128">
        <v>74987.929999999993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1508</v>
      </c>
      <c r="D74" s="128">
        <v>3016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1342925.6099999999</v>
      </c>
      <c r="D147" s="129">
        <f>D48+D49-D103-D114</f>
        <v>230076.9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E15" sqref="E15"/>
    </sheetView>
  </sheetViews>
  <sheetFormatPr baseColWidth="10" defaultColWidth="11.44140625" defaultRowHeight="10.199999999999999" x14ac:dyDescent="0.2"/>
  <cols>
    <col min="1" max="1" width="3.21875" style="18" customWidth="1"/>
    <col min="2" max="2" width="69.5546875" style="18" customWidth="1"/>
    <col min="3" max="3" width="20.77734375" style="18" customWidth="1"/>
    <col min="4" max="16384" width="11.44140625" style="18"/>
  </cols>
  <sheetData>
    <row r="1" spans="1:3" s="17" customFormat="1" ht="18" customHeight="1" x14ac:dyDescent="0.3">
      <c r="A1" s="185" t="s">
        <v>589</v>
      </c>
      <c r="B1" s="186"/>
      <c r="C1" s="187"/>
    </row>
    <row r="2" spans="1:3" s="17" customFormat="1" ht="18" customHeight="1" x14ac:dyDescent="0.3">
      <c r="A2" s="188" t="s">
        <v>494</v>
      </c>
      <c r="B2" s="189"/>
      <c r="C2" s="190"/>
    </row>
    <row r="3" spans="1:3" s="17" customFormat="1" ht="18" customHeight="1" x14ac:dyDescent="0.3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2798837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2798837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E35" sqref="E35"/>
    </sheetView>
  </sheetViews>
  <sheetFormatPr baseColWidth="10" defaultColWidth="11.44140625" defaultRowHeight="10.199999999999999" x14ac:dyDescent="0.2"/>
  <cols>
    <col min="1" max="1" width="3.77734375" style="18" customWidth="1"/>
    <col min="2" max="2" width="62.21875" style="18" customWidth="1"/>
    <col min="3" max="3" width="17.77734375" style="18" customWidth="1"/>
    <col min="4" max="16384" width="11.44140625" style="18"/>
  </cols>
  <sheetData>
    <row r="1" spans="1:3" s="20" customFormat="1" ht="19.05" customHeight="1" x14ac:dyDescent="0.3">
      <c r="A1" s="196" t="s">
        <v>589</v>
      </c>
      <c r="B1" s="197"/>
      <c r="C1" s="198"/>
    </row>
    <row r="2" spans="1:3" s="20" customFormat="1" ht="19.05" customHeight="1" x14ac:dyDescent="0.3">
      <c r="A2" s="199" t="s">
        <v>496</v>
      </c>
      <c r="B2" s="200"/>
      <c r="C2" s="201"/>
    </row>
    <row r="3" spans="1:3" s="20" customFormat="1" ht="19.05" customHeight="1" x14ac:dyDescent="0.3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2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1476911.39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21000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21000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46184.639999999999</v>
      </c>
    </row>
    <row r="32" spans="1:3" x14ac:dyDescent="0.2">
      <c r="A32" s="61" t="s">
        <v>463</v>
      </c>
      <c r="B32" s="48" t="s">
        <v>352</v>
      </c>
      <c r="C32" s="76">
        <v>46184.639999999999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1502096.0299999998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="78" workbookViewId="0">
      <selection activeCell="B23" sqref="B23"/>
    </sheetView>
  </sheetViews>
  <sheetFormatPr baseColWidth="10" defaultColWidth="9.21875" defaultRowHeight="10.199999999999999" x14ac:dyDescent="0.2"/>
  <cols>
    <col min="1" max="1" width="10" style="12" customWidth="1"/>
    <col min="2" max="2" width="68.5546875" style="12" bestFit="1" customWidth="1"/>
    <col min="3" max="3" width="17.44140625" style="12" bestFit="1" customWidth="1"/>
    <col min="4" max="5" width="23.77734375" style="12" bestFit="1" customWidth="1"/>
    <col min="6" max="6" width="19.21875" style="12" customWidth="1"/>
    <col min="7" max="7" width="24.21875" style="12" bestFit="1" customWidth="1"/>
    <col min="8" max="10" width="20.21875" style="12" customWidth="1"/>
    <col min="11" max="16384" width="9.21875" style="12"/>
  </cols>
  <sheetData>
    <row r="1" spans="1:10" ht="19.0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9.0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9.0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3840000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1967445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926282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2798837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3840000</v>
      </c>
    </row>
    <row r="51" spans="1:3" x14ac:dyDescent="0.2">
      <c r="A51" s="12">
        <v>8220</v>
      </c>
      <c r="B51" s="86" t="s">
        <v>46</v>
      </c>
      <c r="C51" s="142">
        <v>3817454.35</v>
      </c>
    </row>
    <row r="52" spans="1:3" x14ac:dyDescent="0.2">
      <c r="A52" s="12">
        <v>8230</v>
      </c>
      <c r="B52" s="86" t="s">
        <v>576</v>
      </c>
      <c r="C52" s="142">
        <v>3348385.99</v>
      </c>
    </row>
    <row r="53" spans="1:3" x14ac:dyDescent="0.2">
      <c r="A53" s="12">
        <v>8240</v>
      </c>
      <c r="B53" s="86" t="s">
        <v>45</v>
      </c>
      <c r="C53" s="142">
        <v>1894020.25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1476911.39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cp:lastPrinted>2019-02-13T21:19:08Z</cp:lastPrinted>
  <dcterms:created xsi:type="dcterms:W3CDTF">2012-12-11T20:36:24Z</dcterms:created>
  <dcterms:modified xsi:type="dcterms:W3CDTF">2026-07-15T17:18:59Z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